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tmwe-my.sharepoint.com/personal/mwepc_gatmwe_onmicrosoft_com/Documents/Mortimer WE/Mortimer West PC/Accounts/2025-26/"/>
    </mc:Choice>
  </mc:AlternateContent>
  <xr:revisionPtr revIDLastSave="57" documentId="8_{A2A5F373-5802-4844-A165-4A55BA6096BF}" xr6:coauthVersionLast="47" xr6:coauthVersionMax="47" xr10:uidLastSave="{6661FEE0-BC7C-4650-B86E-CCD11EB9D17B}"/>
  <bookViews>
    <workbookView xWindow="384" yWindow="384" windowWidth="20232" windowHeight="11604" firstSheet="1" activeTab="1" xr2:uid="{00000000-000D-0000-FFFF-FFFF00000000}"/>
  </bookViews>
  <sheets>
    <sheet name="201617" sheetId="1" state="hidden" r:id="rId1"/>
    <sheet name="2026 2027" sheetId="2" r:id="rId2"/>
  </sheets>
  <definedNames>
    <definedName name="BUDGET">'201617'!$A$1:$J$100</definedName>
    <definedName name="_xlnm.Print_Area" localSheetId="0">'201617'!$A$1:$N$99</definedName>
    <definedName name="_xlnm.Print_Area" localSheetId="1">'2026 2027'!$A$1:$J$85</definedName>
    <definedName name="_xlnm.Print_Area">'201617'!$B$1:$J$100</definedName>
  </definedNames>
  <calcPr calcId="191029" calcMode="autoNoTable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2" l="1"/>
  <c r="E74" i="2"/>
  <c r="D74" i="2"/>
  <c r="E32" i="2"/>
  <c r="E46" i="2" s="1"/>
  <c r="E44" i="2"/>
  <c r="C69" i="2"/>
  <c r="B69" i="2"/>
  <c r="D68" i="2"/>
  <c r="E68" i="2" s="1"/>
  <c r="F68" i="2" s="1"/>
  <c r="G68" i="2" s="1"/>
  <c r="H68" i="2" s="1"/>
  <c r="I68" i="2" s="1"/>
  <c r="D67" i="2"/>
  <c r="E67" i="2" s="1"/>
  <c r="F67" i="2" s="1"/>
  <c r="G67" i="2" s="1"/>
  <c r="H67" i="2" s="1"/>
  <c r="I67" i="2" s="1"/>
  <c r="D66" i="2"/>
  <c r="E66" i="2" s="1"/>
  <c r="E69" i="2" l="1"/>
  <c r="F66" i="2"/>
  <c r="D69" i="2"/>
  <c r="F69" i="2" l="1"/>
  <c r="G66" i="2"/>
  <c r="G69" i="2" l="1"/>
  <c r="H66" i="2"/>
  <c r="H69" i="2" l="1"/>
  <c r="I66" i="2"/>
  <c r="I69" i="2" s="1"/>
  <c r="B32" i="2" l="1"/>
  <c r="C74" i="2" l="1"/>
  <c r="B74" i="2"/>
  <c r="D44" i="2" l="1"/>
  <c r="D32" i="2"/>
  <c r="D46" i="2" l="1"/>
  <c r="C32" i="2" l="1"/>
  <c r="B61" i="2" l="1"/>
  <c r="B44" i="2" l="1"/>
  <c r="C44" i="2" l="1"/>
  <c r="B52" i="2" l="1"/>
  <c r="B46" i="2" l="1"/>
  <c r="B51" i="2"/>
  <c r="B53" i="2" s="1"/>
  <c r="C46" i="2"/>
  <c r="B62" i="2" l="1"/>
  <c r="E96" i="1" l="1"/>
  <c r="E83" i="1"/>
  <c r="E60" i="1"/>
  <c r="E38" i="1"/>
  <c r="G38" i="1"/>
  <c r="E91" i="1" s="1"/>
  <c r="I38" i="1"/>
  <c r="G60" i="1"/>
  <c r="E86" i="1" s="1"/>
  <c r="I60" i="1"/>
  <c r="I65" i="1" l="1"/>
  <c r="E88" i="1"/>
  <c r="E95" i="1"/>
  <c r="E97" i="1" s="1"/>
  <c r="G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mwepa</author>
  </authors>
  <commentList>
    <comment ref="C29" authorId="0" shapeId="0" xr:uid="{06C733AD-0928-469B-B224-D3A9F0BB5FCE}">
      <text>
        <r>
          <rPr>
            <b/>
            <sz val="9"/>
            <color indexed="81"/>
            <rFont val="Tahoma"/>
            <family val="2"/>
          </rPr>
          <t>mwepa:</t>
        </r>
        <r>
          <rPr>
            <sz val="9"/>
            <color indexed="81"/>
            <rFont val="Tahoma"/>
            <family val="2"/>
          </rPr>
          <t xml:space="preserve">
Allocate based on reserve after operating costs at year end
</t>
        </r>
      </text>
    </comment>
  </commentList>
</comments>
</file>

<file path=xl/sharedStrings.xml><?xml version="1.0" encoding="utf-8"?>
<sst xmlns="http://schemas.openxmlformats.org/spreadsheetml/2006/main" count="193" uniqueCount="138">
  <si>
    <t>Grass cutting - Churchyard</t>
  </si>
  <si>
    <t>Village Hall hire</t>
  </si>
  <si>
    <t>Telephone</t>
  </si>
  <si>
    <t>Clerk's salary</t>
  </si>
  <si>
    <t xml:space="preserve"> </t>
  </si>
  <si>
    <t>CPRE</t>
  </si>
  <si>
    <t>S.137 payments.</t>
  </si>
  <si>
    <t>TOTALS</t>
  </si>
  <si>
    <t xml:space="preserve">Gravel Allotments Charity </t>
  </si>
  <si>
    <t>ANTICIPATED SURPLUS</t>
  </si>
  <si>
    <t>OF RECEIPTS OVER</t>
  </si>
  <si>
    <t>SPENDING IS -</t>
  </si>
  <si>
    <t>Add:</t>
  </si>
  <si>
    <t>Less:</t>
  </si>
  <si>
    <t>Insurance Premium</t>
  </si>
  <si>
    <t>Travel</t>
  </si>
  <si>
    <t>Playground maintenance</t>
  </si>
  <si>
    <t>POSSIBLE</t>
  </si>
  <si>
    <t>APA costs</t>
  </si>
  <si>
    <t>S.106 receipts</t>
  </si>
  <si>
    <t>VAT refund</t>
  </si>
  <si>
    <t>Inspections</t>
  </si>
  <si>
    <t>BUDGET FOR THE YEAR 2016-17</t>
  </si>
  <si>
    <t>SPEND TO</t>
  </si>
  <si>
    <t>TOTAL SPEND TO</t>
  </si>
  <si>
    <t>BUDGET TO</t>
  </si>
  <si>
    <t>ACTUAL</t>
  </si>
  <si>
    <t>£</t>
  </si>
  <si>
    <t>RECEIPTS TO</t>
  </si>
  <si>
    <t>TOTAL RECEIPTS TO</t>
  </si>
  <si>
    <t>EXPENDITURE</t>
  </si>
  <si>
    <t>Village Maintenance</t>
  </si>
  <si>
    <t xml:space="preserve">Administration </t>
  </si>
  <si>
    <t>15/16 high due to overtime for outgoing clerk</t>
  </si>
  <si>
    <t>HALC</t>
  </si>
  <si>
    <t>Office expenses (stationery etc)</t>
  </si>
  <si>
    <t>RECEIPTS</t>
  </si>
  <si>
    <t>PC Cross Charges</t>
  </si>
  <si>
    <t xml:space="preserve">Funds Transfer from Bus. 30 day a/c  </t>
  </si>
  <si>
    <t>Bus. 30 day Account</t>
  </si>
  <si>
    <t>Treasurers Account</t>
  </si>
  <si>
    <t xml:space="preserve">    SUMMARY - YEAR TO MARCH 2015</t>
  </si>
  <si>
    <t>TOTAL</t>
  </si>
  <si>
    <t>Subsciptions</t>
  </si>
  <si>
    <t>Grants</t>
  </si>
  <si>
    <t>Training</t>
  </si>
  <si>
    <t>General grants</t>
  </si>
  <si>
    <t>Capital spending</t>
  </si>
  <si>
    <t xml:space="preserve">                      - Recreation Ground</t>
  </si>
  <si>
    <t>Ground maintenance</t>
  </si>
  <si>
    <t>Repairs</t>
  </si>
  <si>
    <t>Statutory fees - audit</t>
  </si>
  <si>
    <t>Computer</t>
  </si>
  <si>
    <t>Chairman's allowance</t>
  </si>
  <si>
    <t>BDBC Precept</t>
  </si>
  <si>
    <t>BDBC Council tax base grant</t>
  </si>
  <si>
    <t>BDBC Limited General Grant</t>
  </si>
  <si>
    <t>BDBC Grass cutting grant</t>
  </si>
  <si>
    <t>SSE Wayleaves</t>
  </si>
  <si>
    <t>Relief in Need Charity</t>
  </si>
  <si>
    <t>Capital receipts</t>
  </si>
  <si>
    <t>SLCC Membership</t>
  </si>
  <si>
    <t>MORTIMER WEST END PARISH COUNCIL</t>
  </si>
  <si>
    <t>Bank balances 01/04/2015</t>
  </si>
  <si>
    <t>PROJECTED</t>
  </si>
  <si>
    <t>Projected receipts above</t>
  </si>
  <si>
    <t>Projected interest on Bus. 30 day Account</t>
  </si>
  <si>
    <t>TOTAL PROJECTED INCOME</t>
  </si>
  <si>
    <t>TOTAL PROJECTED EXPENDITURE</t>
  </si>
  <si>
    <t>Projected balances 31/03/2016</t>
  </si>
  <si>
    <t>(£3000 transferred into Treasurers Account on 02/04/2015)</t>
  </si>
  <si>
    <t>Computer/website</t>
  </si>
  <si>
    <t xml:space="preserve">  </t>
  </si>
  <si>
    <t>Notes</t>
  </si>
  <si>
    <t>ACTUAL SPEND</t>
  </si>
  <si>
    <t>Statutory fees - audit and ico</t>
  </si>
  <si>
    <t>Total earmarked reserves</t>
  </si>
  <si>
    <t>Playground maintenance/inspection</t>
  </si>
  <si>
    <t>General Reserve</t>
  </si>
  <si>
    <t>Under/overspend</t>
  </si>
  <si>
    <t xml:space="preserve">Reserves  </t>
  </si>
  <si>
    <t>Bank interest</t>
  </si>
  <si>
    <t>Expected additional spend until year end</t>
  </si>
  <si>
    <t>Expected cash in bank at year end</t>
  </si>
  <si>
    <t>expected additional income until year end</t>
  </si>
  <si>
    <t>Defib pads</t>
  </si>
  <si>
    <t>Unallocated reserves based on predicted spend</t>
  </si>
  <si>
    <t>Playground fence repair and playground replacement</t>
  </si>
  <si>
    <t>Refresh road markings</t>
  </si>
  <si>
    <t>24/25</t>
  </si>
  <si>
    <t xml:space="preserve">Contribution towards ongoing reserves </t>
  </si>
  <si>
    <t>Playground  reserve</t>
  </si>
  <si>
    <t>Long term car park improvement reserve</t>
  </si>
  <si>
    <t>Reserves forecast</t>
  </si>
  <si>
    <t>Annual increase in reserves</t>
  </si>
  <si>
    <t>23/24</t>
  </si>
  <si>
    <t>27/28</t>
  </si>
  <si>
    <t>28/29</t>
  </si>
  <si>
    <t>29/30</t>
  </si>
  <si>
    <t>playground require £60k plus but would seek match funding. Aim to reach £30k after 10 years so £2270 a year</t>
  </si>
  <si>
    <t xml:space="preserve">Car Park long term solution estimate requires at least £25k. Cheapest quote for grids was £22k excluding VAT)Aim to reach £25k after 5 years so £3200 a year. </t>
  </si>
  <si>
    <t>Total predicted reserves</t>
  </si>
  <si>
    <t xml:space="preserve">car park maintenance </t>
  </si>
  <si>
    <t>Car park long term solution</t>
  </si>
  <si>
    <t>25/26</t>
  </si>
  <si>
    <t>Bank Charges</t>
  </si>
  <si>
    <t>Budget 25/26</t>
  </si>
  <si>
    <t>30/31</t>
  </si>
  <si>
    <t>31/32</t>
  </si>
  <si>
    <t xml:space="preserve">Precept for Band D </t>
  </si>
  <si>
    <t>Precept calculations</t>
  </si>
  <si>
    <t>band D parish precept for year</t>
  </si>
  <si>
    <t>precept set</t>
  </si>
  <si>
    <t xml:space="preserve">Previous years precept </t>
  </si>
  <si>
    <t>20/21</t>
  </si>
  <si>
    <t>21/22</t>
  </si>
  <si>
    <t>22/23</t>
  </si>
  <si>
    <t>number of band D equivalents</t>
  </si>
  <si>
    <t>Figures updated with planned increase in reserves</t>
  </si>
  <si>
    <t>26/27</t>
  </si>
  <si>
    <t>start 26/27</t>
  </si>
  <si>
    <t>BUDGET 26/27</t>
  </si>
  <si>
    <t>including inspection at cost of £273</t>
  </si>
  <si>
    <t>Budget 5% increase in 26/27</t>
  </si>
  <si>
    <t>budget for a new battery.  Not pads</t>
  </si>
  <si>
    <t>precept required based on the figures above</t>
  </si>
  <si>
    <t>signed up to new 3 year LTA in May 2025.</t>
  </si>
  <si>
    <t>BUDGET 26-27</t>
  </si>
  <si>
    <t>Lloyds charge £4.25 a month.</t>
  </si>
  <si>
    <t>rename reserve to road markings and highways</t>
  </si>
  <si>
    <t xml:space="preserve">Road Markings and highways work </t>
  </si>
  <si>
    <t xml:space="preserve">picnic bench </t>
  </si>
  <si>
    <t>website and microsoft subscription. Paying for website and support until Jan27</t>
  </si>
  <si>
    <t>Land Registration solicitors fees</t>
  </si>
  <si>
    <t xml:space="preserve">Need to discuss this. </t>
  </si>
  <si>
    <t>Money in bank as at 1st January 2026</t>
  </si>
  <si>
    <t>road marking refresh  highways</t>
  </si>
  <si>
    <t xml:space="preserve">Tree inspection booked at cost of £210, in case lengthsman doesn't happen.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</si>
</sst>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%"/>
  </numFmts>
  <fonts count="20" x14ac:knownFonts="1">
    <font>
      <sz val="12"/>
      <name val="Arial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Arial"/>
      <family val="2"/>
    </font>
    <font>
      <sz val="11"/>
      <color theme="0" tint="-0.49998474074526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color theme="0" tint="-0.49998474074526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7" fillId="0" borderId="0"/>
    <xf numFmtId="44" fontId="1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4" fillId="0" borderId="0" xfId="0" applyNumberFormat="1" applyFont="1"/>
    <xf numFmtId="0" fontId="2" fillId="0" borderId="3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9" fontId="2" fillId="0" borderId="0" xfId="0" applyNumberFormat="1" applyFont="1" applyAlignment="1">
      <alignment horizontal="center"/>
    </xf>
    <xf numFmtId="0" fontId="6" fillId="0" borderId="0" xfId="0" applyFont="1"/>
    <xf numFmtId="3" fontId="6" fillId="0" borderId="0" xfId="0" applyNumberFormat="1" applyFont="1"/>
    <xf numFmtId="3" fontId="2" fillId="0" borderId="5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9" fontId="3" fillId="0" borderId="0" xfId="0" quotePrefix="1" applyNumberFormat="1" applyFont="1" applyAlignment="1">
      <alignment horizontal="center" wrapText="1"/>
    </xf>
    <xf numFmtId="9" fontId="2" fillId="0" borderId="5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9" fontId="2" fillId="2" borderId="0" xfId="0" applyNumberFormat="1" applyFont="1" applyFill="1" applyAlignment="1">
      <alignment horizontal="center"/>
    </xf>
    <xf numFmtId="9" fontId="3" fillId="2" borderId="0" xfId="0" quotePrefix="1" applyNumberFormat="1" applyFont="1" applyFill="1" applyAlignment="1">
      <alignment wrapText="1"/>
    </xf>
    <xf numFmtId="0" fontId="5" fillId="2" borderId="0" xfId="0" applyFont="1" applyFill="1"/>
    <xf numFmtId="0" fontId="8" fillId="0" borderId="0" xfId="0" applyFont="1"/>
    <xf numFmtId="0" fontId="9" fillId="0" borderId="0" xfId="0" applyFont="1"/>
    <xf numFmtId="9" fontId="2" fillId="0" borderId="0" xfId="1" applyFont="1" applyAlignment="1">
      <alignment horizontal="center"/>
    </xf>
    <xf numFmtId="9" fontId="2" fillId="0" borderId="5" xfId="1" applyFont="1" applyBorder="1" applyAlignment="1">
      <alignment horizontal="center"/>
    </xf>
    <xf numFmtId="0" fontId="0" fillId="2" borderId="0" xfId="0" applyFill="1"/>
    <xf numFmtId="0" fontId="7" fillId="3" borderId="0" xfId="0" applyFont="1" applyFill="1" applyAlignment="1">
      <alignment wrapText="1"/>
    </xf>
    <xf numFmtId="9" fontId="2" fillId="3" borderId="0" xfId="0" applyNumberFormat="1" applyFont="1" applyFill="1" applyAlignment="1">
      <alignment horizontal="center"/>
    </xf>
    <xf numFmtId="0" fontId="11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0" fontId="2" fillId="2" borderId="0" xfId="0" applyFont="1" applyFill="1"/>
    <xf numFmtId="3" fontId="2" fillId="2" borderId="0" xfId="0" applyNumberFormat="1" applyFont="1" applyFill="1" applyAlignment="1">
      <alignment horizontal="center"/>
    </xf>
    <xf numFmtId="0" fontId="0" fillId="0" borderId="6" xfId="0" applyBorder="1"/>
    <xf numFmtId="0" fontId="12" fillId="0" borderId="0" xfId="0" applyFont="1"/>
    <xf numFmtId="0" fontId="14" fillId="0" borderId="0" xfId="0" applyFont="1"/>
    <xf numFmtId="0" fontId="15" fillId="0" borderId="0" xfId="0" applyFont="1"/>
    <xf numFmtId="3" fontId="2" fillId="2" borderId="5" xfId="0" applyNumberFormat="1" applyFont="1" applyFill="1" applyBorder="1" applyAlignment="1">
      <alignment horizontal="center"/>
    </xf>
    <xf numFmtId="0" fontId="8" fillId="2" borderId="0" xfId="0" applyFont="1" applyFill="1"/>
    <xf numFmtId="4" fontId="0" fillId="0" borderId="0" xfId="0" applyNumberFormat="1"/>
    <xf numFmtId="4" fontId="2" fillId="0" borderId="5" xfId="0" applyNumberFormat="1" applyFont="1" applyBorder="1" applyAlignment="1">
      <alignment horizontal="center"/>
    </xf>
    <xf numFmtId="0" fontId="8" fillId="2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3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11" fillId="3" borderId="0" xfId="0" applyFont="1" applyFill="1" applyAlignment="1">
      <alignment wrapText="1"/>
    </xf>
    <xf numFmtId="0" fontId="8" fillId="2" borderId="7" xfId="0" applyFont="1" applyFill="1" applyBorder="1"/>
    <xf numFmtId="0" fontId="16" fillId="0" borderId="6" xfId="0" applyFont="1" applyBorder="1"/>
    <xf numFmtId="0" fontId="8" fillId="0" borderId="6" xfId="0" applyFont="1" applyBorder="1" applyAlignment="1">
      <alignment wrapText="1"/>
    </xf>
    <xf numFmtId="0" fontId="0" fillId="0" borderId="6" xfId="0" applyBorder="1" applyAlignment="1">
      <alignment horizontal="left"/>
    </xf>
    <xf numFmtId="0" fontId="7" fillId="3" borderId="6" xfId="0" applyFont="1" applyFill="1" applyBorder="1" applyAlignment="1">
      <alignment horizontal="left" wrapText="1"/>
    </xf>
    <xf numFmtId="0" fontId="5" fillId="0" borderId="6" xfId="0" applyFont="1" applyBorder="1"/>
    <xf numFmtId="0" fontId="2" fillId="2" borderId="6" xfId="0" applyFont="1" applyFill="1" applyBorder="1"/>
    <xf numFmtId="0" fontId="0" fillId="2" borderId="6" xfId="0" applyFill="1" applyBorder="1"/>
    <xf numFmtId="4" fontId="0" fillId="2" borderId="6" xfId="0" applyNumberFormat="1" applyFill="1" applyBorder="1"/>
    <xf numFmtId="4" fontId="0" fillId="4" borderId="0" xfId="0" applyNumberFormat="1" applyFill="1"/>
    <xf numFmtId="0" fontId="0" fillId="0" borderId="6" xfId="0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0" fillId="0" borderId="6" xfId="0" applyNumberFormat="1" applyBorder="1"/>
    <xf numFmtId="0" fontId="5" fillId="0" borderId="6" xfId="0" applyFont="1" applyBorder="1" applyAlignment="1">
      <alignment wrapText="1"/>
    </xf>
    <xf numFmtId="44" fontId="0" fillId="0" borderId="6" xfId="3" applyFont="1" applyBorder="1"/>
    <xf numFmtId="0" fontId="5" fillId="0" borderId="8" xfId="0" applyFont="1" applyBorder="1"/>
    <xf numFmtId="0" fontId="0" fillId="0" borderId="8" xfId="0" applyBorder="1"/>
    <xf numFmtId="3" fontId="17" fillId="3" borderId="0" xfId="0" applyNumberFormat="1" applyFont="1" applyFill="1" applyAlignment="1">
      <alignment horizontal="center"/>
    </xf>
    <xf numFmtId="3" fontId="0" fillId="0" borderId="0" xfId="0" applyNumberFormat="1" applyAlignment="1">
      <alignment wrapText="1"/>
    </xf>
    <xf numFmtId="44" fontId="0" fillId="0" borderId="0" xfId="3" applyFont="1" applyBorder="1"/>
    <xf numFmtId="9" fontId="3" fillId="3" borderId="0" xfId="0" quotePrefix="1" applyNumberFormat="1" applyFont="1" applyFill="1" applyAlignment="1">
      <alignment wrapText="1"/>
    </xf>
    <xf numFmtId="0" fontId="2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2" fillId="3" borderId="0" xfId="0" applyFont="1" applyFill="1"/>
    <xf numFmtId="3" fontId="2" fillId="3" borderId="0" xfId="0" applyNumberFormat="1" applyFont="1" applyFill="1" applyAlignment="1">
      <alignment horizontal="center"/>
    </xf>
    <xf numFmtId="0" fontId="0" fillId="3" borderId="0" xfId="0" applyFill="1"/>
    <xf numFmtId="3" fontId="2" fillId="5" borderId="5" xfId="0" applyNumberFormat="1" applyFont="1" applyFill="1" applyBorder="1" applyAlignment="1">
      <alignment horizontal="center"/>
    </xf>
    <xf numFmtId="9" fontId="2" fillId="0" borderId="5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3" fontId="17" fillId="2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0" fontId="7" fillId="6" borderId="0" xfId="0" applyFont="1" applyFill="1" applyAlignment="1">
      <alignment wrapText="1"/>
    </xf>
  </cellXfs>
  <cellStyles count="4">
    <cellStyle name="Currency" xfId="3" builtinId="4"/>
    <cellStyle name="Normal" xfId="0" builtinId="0"/>
    <cellStyle name="Normal 2" xfId="2" xr:uid="{C4009186-970D-430F-9607-A0D87DCCFD08}"/>
    <cellStyle name="Per 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101"/>
  <sheetViews>
    <sheetView showOutlineSymbols="0" zoomScale="87" zoomScaleNormal="87" workbookViewId="0">
      <selection activeCell="E31" sqref="E31"/>
    </sheetView>
  </sheetViews>
  <sheetFormatPr defaultColWidth="9.6328125" defaultRowHeight="15.6" x14ac:dyDescent="0.3"/>
  <cols>
    <col min="1" max="2" width="2.6328125" style="1" customWidth="1"/>
    <col min="3" max="3" width="31.453125" style="1" customWidth="1"/>
    <col min="4" max="4" width="2.6328125" style="1" customWidth="1"/>
    <col min="5" max="5" width="12.6328125" style="1" bestFit="1" customWidth="1"/>
    <col min="6" max="6" width="3" style="1" customWidth="1"/>
    <col min="7" max="7" width="18.81640625" style="1" customWidth="1"/>
    <col min="8" max="8" width="2.6328125" style="1" customWidth="1"/>
    <col min="9" max="9" width="13.6328125" style="1" customWidth="1"/>
    <col min="10" max="10" width="2.1796875" style="1" customWidth="1"/>
    <col min="11" max="16384" width="9.6328125" style="1"/>
  </cols>
  <sheetData>
    <row r="1" spans="3:9" x14ac:dyDescent="0.3">
      <c r="C1" s="1" t="s">
        <v>62</v>
      </c>
    </row>
    <row r="2" spans="3:9" x14ac:dyDescent="0.3">
      <c r="C2" s="1" t="s">
        <v>22</v>
      </c>
      <c r="E2" s="2"/>
    </row>
    <row r="3" spans="3:9" x14ac:dyDescent="0.3">
      <c r="E3" s="2" t="s">
        <v>26</v>
      </c>
      <c r="F3" s="2"/>
      <c r="G3" s="2" t="s">
        <v>64</v>
      </c>
      <c r="I3" s="2"/>
    </row>
    <row r="4" spans="3:9" x14ac:dyDescent="0.3">
      <c r="E4" s="3" t="s">
        <v>23</v>
      </c>
      <c r="F4" s="3"/>
      <c r="G4" s="3" t="s">
        <v>24</v>
      </c>
      <c r="I4" s="3" t="s">
        <v>25</v>
      </c>
    </row>
    <row r="5" spans="3:9" x14ac:dyDescent="0.3">
      <c r="E5" s="4">
        <v>42277</v>
      </c>
      <c r="F5" s="4"/>
      <c r="G5" s="4">
        <v>42460</v>
      </c>
      <c r="I5" s="4">
        <v>42825</v>
      </c>
    </row>
    <row r="6" spans="3:9" x14ac:dyDescent="0.3">
      <c r="C6" s="5" t="s">
        <v>30</v>
      </c>
    </row>
    <row r="7" spans="3:9" x14ac:dyDescent="0.3">
      <c r="C7" s="2" t="s">
        <v>31</v>
      </c>
    </row>
    <row r="8" spans="3:9" x14ac:dyDescent="0.3">
      <c r="C8" s="1" t="s">
        <v>0</v>
      </c>
      <c r="E8" s="7">
        <v>0</v>
      </c>
      <c r="F8" s="7"/>
      <c r="G8" s="8">
        <v>450</v>
      </c>
      <c r="H8" s="8"/>
      <c r="I8" s="8">
        <v>450</v>
      </c>
    </row>
    <row r="9" spans="3:9" x14ac:dyDescent="0.3">
      <c r="C9" s="1" t="s">
        <v>48</v>
      </c>
      <c r="E9" s="7">
        <v>810</v>
      </c>
      <c r="F9" s="7"/>
      <c r="G9" s="8">
        <v>810</v>
      </c>
      <c r="H9" s="8"/>
      <c r="I9" s="8">
        <v>860</v>
      </c>
    </row>
    <row r="10" spans="3:9" x14ac:dyDescent="0.3">
      <c r="C10" s="1" t="s">
        <v>49</v>
      </c>
      <c r="E10" s="7">
        <v>0</v>
      </c>
      <c r="F10" s="7"/>
      <c r="G10" s="8">
        <v>150</v>
      </c>
      <c r="H10" s="8"/>
      <c r="I10" s="8">
        <v>1000</v>
      </c>
    </row>
    <row r="11" spans="3:9" x14ac:dyDescent="0.3">
      <c r="C11" s="1" t="s">
        <v>16</v>
      </c>
      <c r="E11" s="7">
        <v>0</v>
      </c>
      <c r="F11" s="7"/>
      <c r="G11" s="8">
        <v>200</v>
      </c>
      <c r="H11" s="8"/>
      <c r="I11" s="8">
        <v>1000</v>
      </c>
    </row>
    <row r="12" spans="3:9" x14ac:dyDescent="0.3">
      <c r="C12" s="1" t="s">
        <v>50</v>
      </c>
      <c r="E12" s="7">
        <v>0</v>
      </c>
      <c r="F12" s="7"/>
      <c r="G12" s="8">
        <v>100</v>
      </c>
      <c r="H12" s="8"/>
      <c r="I12" s="8">
        <v>100</v>
      </c>
    </row>
    <row r="13" spans="3:9" x14ac:dyDescent="0.3">
      <c r="E13" s="7"/>
      <c r="F13" s="7"/>
      <c r="G13" s="8"/>
      <c r="H13" s="8"/>
      <c r="I13" s="8"/>
    </row>
    <row r="14" spans="3:9" x14ac:dyDescent="0.3">
      <c r="C14" s="2" t="s">
        <v>32</v>
      </c>
      <c r="E14" s="7"/>
      <c r="F14" s="7"/>
      <c r="G14" s="8"/>
      <c r="H14" s="8"/>
      <c r="I14" s="8"/>
    </row>
    <row r="15" spans="3:9" x14ac:dyDescent="0.3">
      <c r="C15" s="1" t="s">
        <v>18</v>
      </c>
      <c r="E15" s="7">
        <v>87</v>
      </c>
      <c r="F15" s="7"/>
      <c r="G15" s="8">
        <v>87</v>
      </c>
      <c r="H15" s="8"/>
      <c r="I15" s="8">
        <v>140</v>
      </c>
    </row>
    <row r="16" spans="3:9" x14ac:dyDescent="0.3">
      <c r="C16" s="1" t="s">
        <v>53</v>
      </c>
      <c r="E16" s="7">
        <v>0</v>
      </c>
      <c r="F16" s="7"/>
      <c r="G16" s="8">
        <v>175</v>
      </c>
      <c r="H16" s="8"/>
      <c r="I16" s="8">
        <v>175</v>
      </c>
    </row>
    <row r="17" spans="3:11" x14ac:dyDescent="0.3">
      <c r="C17" s="1" t="s">
        <v>3</v>
      </c>
      <c r="E17" s="7">
        <v>1754</v>
      </c>
      <c r="F17" s="7"/>
      <c r="G17" s="8">
        <v>2562</v>
      </c>
      <c r="H17" s="8"/>
      <c r="I17" s="8">
        <v>2062</v>
      </c>
      <c r="K17" s="1" t="s">
        <v>33</v>
      </c>
    </row>
    <row r="18" spans="3:11" x14ac:dyDescent="0.3">
      <c r="C18" s="1" t="s">
        <v>52</v>
      </c>
      <c r="E18" s="7">
        <v>0</v>
      </c>
      <c r="F18" s="7"/>
      <c r="G18" s="8">
        <v>0</v>
      </c>
      <c r="H18" s="8"/>
      <c r="I18" s="8">
        <v>100</v>
      </c>
    </row>
    <row r="19" spans="3:11" x14ac:dyDescent="0.3">
      <c r="C19" s="1" t="s">
        <v>21</v>
      </c>
      <c r="E19" s="7">
        <v>65</v>
      </c>
      <c r="F19" s="7"/>
      <c r="G19" s="8">
        <v>65</v>
      </c>
      <c r="H19" s="8"/>
      <c r="I19" s="8">
        <v>90</v>
      </c>
    </row>
    <row r="20" spans="3:11" x14ac:dyDescent="0.3">
      <c r="C20" s="9" t="s">
        <v>14</v>
      </c>
      <c r="D20" s="10"/>
      <c r="E20" s="8">
        <v>888</v>
      </c>
      <c r="F20" s="8"/>
      <c r="G20" s="8">
        <v>888</v>
      </c>
      <c r="H20" s="7"/>
      <c r="I20" s="8">
        <v>900</v>
      </c>
    </row>
    <row r="21" spans="3:11" x14ac:dyDescent="0.3">
      <c r="C21" s="1" t="s">
        <v>35</v>
      </c>
      <c r="E21" s="7">
        <v>583</v>
      </c>
      <c r="F21" s="7"/>
      <c r="G21" s="8">
        <v>600</v>
      </c>
      <c r="H21" s="8"/>
      <c r="I21" s="8">
        <v>100</v>
      </c>
    </row>
    <row r="22" spans="3:11" x14ac:dyDescent="0.3">
      <c r="C22" s="1" t="s">
        <v>51</v>
      </c>
      <c r="E22" s="7">
        <v>110</v>
      </c>
      <c r="F22" s="7"/>
      <c r="G22" s="8">
        <v>110</v>
      </c>
      <c r="H22" s="8"/>
      <c r="I22" s="8">
        <v>150</v>
      </c>
    </row>
    <row r="23" spans="3:11" x14ac:dyDescent="0.3">
      <c r="C23" s="1" t="s">
        <v>2</v>
      </c>
      <c r="E23" s="7">
        <v>52</v>
      </c>
      <c r="F23" s="7"/>
      <c r="G23" s="8">
        <v>95</v>
      </c>
      <c r="H23" s="8"/>
      <c r="I23" s="8">
        <v>120</v>
      </c>
    </row>
    <row r="24" spans="3:11" x14ac:dyDescent="0.3">
      <c r="C24" s="1" t="s">
        <v>45</v>
      </c>
      <c r="E24" s="7">
        <v>0</v>
      </c>
      <c r="F24" s="7"/>
      <c r="G24" s="8">
        <v>50</v>
      </c>
      <c r="H24" s="8"/>
      <c r="I24" s="8">
        <v>50</v>
      </c>
    </row>
    <row r="25" spans="3:11" x14ac:dyDescent="0.3">
      <c r="C25" s="9" t="s">
        <v>15</v>
      </c>
      <c r="D25" s="10"/>
      <c r="E25" s="8">
        <v>20</v>
      </c>
      <c r="F25" s="8"/>
      <c r="G25" s="8">
        <v>50</v>
      </c>
      <c r="H25" s="7"/>
      <c r="I25" s="8">
        <v>50</v>
      </c>
    </row>
    <row r="26" spans="3:11" ht="15" customHeight="1" x14ac:dyDescent="0.3">
      <c r="C26" s="1" t="s">
        <v>1</v>
      </c>
      <c r="E26" s="7">
        <v>101</v>
      </c>
      <c r="F26" s="7"/>
      <c r="G26" s="8">
        <v>160</v>
      </c>
      <c r="H26" s="8"/>
      <c r="I26" s="8">
        <v>190</v>
      </c>
    </row>
    <row r="27" spans="3:11" x14ac:dyDescent="0.3">
      <c r="E27" s="7"/>
      <c r="F27" s="7"/>
      <c r="G27" s="8"/>
      <c r="H27" s="8"/>
      <c r="I27" s="8"/>
    </row>
    <row r="28" spans="3:11" x14ac:dyDescent="0.3">
      <c r="C28" s="2" t="s">
        <v>43</v>
      </c>
      <c r="E28" s="7"/>
      <c r="F28" s="7"/>
      <c r="G28" s="8"/>
      <c r="H28" s="8"/>
      <c r="I28" s="8"/>
    </row>
    <row r="29" spans="3:11" x14ac:dyDescent="0.3">
      <c r="C29" s="3" t="s">
        <v>34</v>
      </c>
      <c r="E29" s="7">
        <v>177</v>
      </c>
      <c r="F29" s="7"/>
      <c r="G29" s="8">
        <v>177</v>
      </c>
      <c r="H29" s="8"/>
      <c r="I29" s="8">
        <v>180</v>
      </c>
      <c r="J29" s="1" t="s">
        <v>4</v>
      </c>
    </row>
    <row r="30" spans="3:11" x14ac:dyDescent="0.3">
      <c r="C30" s="3" t="s">
        <v>5</v>
      </c>
      <c r="E30" s="7">
        <v>36</v>
      </c>
      <c r="F30" s="7"/>
      <c r="G30" s="8">
        <v>36</v>
      </c>
      <c r="H30" s="8"/>
      <c r="I30" s="8">
        <v>36</v>
      </c>
    </row>
    <row r="31" spans="3:11" x14ac:dyDescent="0.3">
      <c r="C31" s="3" t="s">
        <v>61</v>
      </c>
      <c r="E31" s="7">
        <v>0</v>
      </c>
      <c r="F31" s="7"/>
      <c r="G31" s="8">
        <v>19</v>
      </c>
      <c r="H31" s="8"/>
      <c r="I31" s="8">
        <v>20</v>
      </c>
    </row>
    <row r="32" spans="3:11" x14ac:dyDescent="0.3">
      <c r="C32" s="7"/>
      <c r="E32" s="7"/>
      <c r="F32" s="7"/>
      <c r="G32" s="8"/>
      <c r="H32" s="8"/>
      <c r="I32" s="8"/>
    </row>
    <row r="33" spans="3:10" x14ac:dyDescent="0.3">
      <c r="C33" s="11" t="s">
        <v>44</v>
      </c>
      <c r="E33" s="7"/>
      <c r="F33" s="7"/>
      <c r="G33" s="8"/>
      <c r="H33" s="8"/>
      <c r="I33" s="8"/>
    </row>
    <row r="34" spans="3:10" x14ac:dyDescent="0.3">
      <c r="C34" s="1" t="s">
        <v>46</v>
      </c>
      <c r="E34" s="7">
        <v>0</v>
      </c>
      <c r="F34" s="7"/>
      <c r="G34" s="8">
        <v>400</v>
      </c>
      <c r="H34" s="8"/>
      <c r="I34" s="8">
        <v>400</v>
      </c>
    </row>
    <row r="35" spans="3:10" x14ac:dyDescent="0.3">
      <c r="C35" s="1" t="s">
        <v>6</v>
      </c>
      <c r="E35" s="7">
        <v>0</v>
      </c>
      <c r="F35" s="7"/>
      <c r="G35" s="8">
        <v>50</v>
      </c>
      <c r="H35" s="8"/>
      <c r="I35" s="8">
        <v>50</v>
      </c>
    </row>
    <row r="36" spans="3:10" x14ac:dyDescent="0.3">
      <c r="C36" s="1" t="s">
        <v>47</v>
      </c>
      <c r="E36" s="7">
        <v>0</v>
      </c>
      <c r="F36" s="7"/>
      <c r="G36" s="8">
        <v>0</v>
      </c>
      <c r="H36" s="8"/>
      <c r="I36" s="8">
        <v>500</v>
      </c>
    </row>
    <row r="37" spans="3:10" x14ac:dyDescent="0.3">
      <c r="G37" s="10"/>
      <c r="H37" s="10"/>
      <c r="I37" s="10"/>
    </row>
    <row r="38" spans="3:10" ht="16.2" thickBot="1" x14ac:dyDescent="0.35">
      <c r="C38" s="7" t="s">
        <v>7</v>
      </c>
      <c r="E38" s="16">
        <f>SUM(E8:E36)</f>
        <v>4683</v>
      </c>
      <c r="F38" s="7"/>
      <c r="G38" s="17">
        <f>SUM(G8:G37)</f>
        <v>7234</v>
      </c>
      <c r="H38" s="8"/>
      <c r="I38" s="17">
        <f>SUM(I8:I37)</f>
        <v>8723</v>
      </c>
    </row>
    <row r="39" spans="3:10" ht="16.2" thickTop="1" x14ac:dyDescent="0.3">
      <c r="G39" s="14"/>
      <c r="H39" s="14"/>
      <c r="I39" s="14"/>
    </row>
    <row r="40" spans="3:10" x14ac:dyDescent="0.3">
      <c r="G40" s="14"/>
      <c r="H40" s="14"/>
      <c r="I40" s="14"/>
    </row>
    <row r="42" spans="3:10" x14ac:dyDescent="0.3">
      <c r="C42" s="5" t="s">
        <v>36</v>
      </c>
    </row>
    <row r="43" spans="3:10" x14ac:dyDescent="0.3">
      <c r="E43" s="2" t="s">
        <v>26</v>
      </c>
      <c r="F43" s="2"/>
      <c r="G43" s="2" t="s">
        <v>64</v>
      </c>
      <c r="I43" s="2" t="s">
        <v>17</v>
      </c>
    </row>
    <row r="44" spans="3:10" x14ac:dyDescent="0.3">
      <c r="E44" s="3" t="s">
        <v>28</v>
      </c>
      <c r="F44" s="3"/>
      <c r="G44" s="3" t="s">
        <v>29</v>
      </c>
      <c r="I44" s="3" t="s">
        <v>25</v>
      </c>
    </row>
    <row r="45" spans="3:10" x14ac:dyDescent="0.3">
      <c r="E45" s="4">
        <v>42277</v>
      </c>
      <c r="F45" s="4"/>
      <c r="G45" s="4">
        <v>42460</v>
      </c>
      <c r="I45" s="4">
        <v>42825</v>
      </c>
    </row>
    <row r="46" spans="3:10" x14ac:dyDescent="0.3">
      <c r="E46" s="6" t="s">
        <v>27</v>
      </c>
      <c r="F46" s="6"/>
      <c r="G46" s="6" t="s">
        <v>27</v>
      </c>
      <c r="H46" s="6"/>
      <c r="I46" s="6" t="s">
        <v>27</v>
      </c>
    </row>
    <row r="47" spans="3:10" x14ac:dyDescent="0.3">
      <c r="C47" s="1" t="s">
        <v>54</v>
      </c>
      <c r="E47" s="7">
        <v>7400</v>
      </c>
      <c r="F47" s="7"/>
      <c r="G47" s="8">
        <v>7400</v>
      </c>
      <c r="H47" s="8"/>
      <c r="I47" s="8">
        <v>7400</v>
      </c>
      <c r="J47" s="1" t="s">
        <v>4</v>
      </c>
    </row>
    <row r="48" spans="3:10" x14ac:dyDescent="0.3">
      <c r="C48" s="1" t="s">
        <v>55</v>
      </c>
      <c r="E48" s="7">
        <v>403</v>
      </c>
      <c r="F48" s="7"/>
      <c r="G48" s="8">
        <v>403</v>
      </c>
      <c r="H48" s="8"/>
      <c r="I48" s="8">
        <v>403</v>
      </c>
    </row>
    <row r="49" spans="3:9" x14ac:dyDescent="0.3">
      <c r="C49" s="1" t="s">
        <v>56</v>
      </c>
      <c r="E49" s="7">
        <v>1100</v>
      </c>
      <c r="F49" s="7"/>
      <c r="G49" s="8">
        <v>1100</v>
      </c>
      <c r="H49" s="8"/>
      <c r="I49" s="8">
        <v>1100</v>
      </c>
    </row>
    <row r="50" spans="3:9" x14ac:dyDescent="0.3">
      <c r="C50" s="1" t="s">
        <v>57</v>
      </c>
      <c r="E50" s="7">
        <v>597</v>
      </c>
      <c r="F50" s="7"/>
      <c r="G50" s="8">
        <v>597</v>
      </c>
      <c r="H50" s="8"/>
      <c r="I50" s="8">
        <v>600</v>
      </c>
    </row>
    <row r="51" spans="3:9" x14ac:dyDescent="0.3">
      <c r="C51" s="1" t="s">
        <v>58</v>
      </c>
      <c r="E51" s="7">
        <v>81</v>
      </c>
      <c r="F51" s="7"/>
      <c r="G51" s="8">
        <v>81</v>
      </c>
      <c r="H51" s="8"/>
      <c r="I51" s="8">
        <v>85</v>
      </c>
    </row>
    <row r="52" spans="3:9" x14ac:dyDescent="0.3">
      <c r="C52" s="1" t="s">
        <v>8</v>
      </c>
      <c r="E52" s="7">
        <v>0</v>
      </c>
      <c r="F52" s="7"/>
      <c r="G52" s="8">
        <v>0</v>
      </c>
      <c r="H52" s="8"/>
      <c r="I52" s="8">
        <v>0</v>
      </c>
    </row>
    <row r="53" spans="3:9" x14ac:dyDescent="0.3">
      <c r="C53" s="1" t="s">
        <v>59</v>
      </c>
      <c r="E53" s="7">
        <v>0</v>
      </c>
      <c r="F53" s="7"/>
      <c r="G53" s="8">
        <v>0</v>
      </c>
      <c r="H53" s="8"/>
      <c r="I53" s="8">
        <v>0</v>
      </c>
    </row>
    <row r="54" spans="3:9" x14ac:dyDescent="0.3">
      <c r="C54" s="1" t="s">
        <v>19</v>
      </c>
      <c r="E54" s="7">
        <v>0</v>
      </c>
      <c r="F54" s="7"/>
      <c r="G54" s="8">
        <v>0</v>
      </c>
      <c r="H54" s="8"/>
      <c r="I54" s="8">
        <v>0</v>
      </c>
    </row>
    <row r="55" spans="3:9" x14ac:dyDescent="0.3">
      <c r="C55" s="1" t="s">
        <v>60</v>
      </c>
      <c r="E55" s="7">
        <v>0</v>
      </c>
      <c r="F55" s="7"/>
      <c r="G55" s="8">
        <v>0</v>
      </c>
      <c r="H55" s="8"/>
      <c r="I55" s="8">
        <v>0</v>
      </c>
    </row>
    <row r="56" spans="3:9" x14ac:dyDescent="0.3">
      <c r="C56" s="1" t="s">
        <v>20</v>
      </c>
      <c r="E56" s="7">
        <v>0</v>
      </c>
      <c r="F56" s="7"/>
      <c r="G56" s="8">
        <v>200</v>
      </c>
      <c r="H56" s="8"/>
      <c r="I56" s="8">
        <v>300</v>
      </c>
    </row>
    <row r="57" spans="3:9" x14ac:dyDescent="0.3">
      <c r="C57" s="1" t="s">
        <v>37</v>
      </c>
      <c r="E57" s="7">
        <v>313</v>
      </c>
      <c r="F57" s="7"/>
      <c r="G57" s="8">
        <v>313</v>
      </c>
      <c r="H57" s="7"/>
      <c r="I57" s="8">
        <v>0</v>
      </c>
    </row>
    <row r="58" spans="3:9" x14ac:dyDescent="0.3">
      <c r="C58" s="1" t="s">
        <v>38</v>
      </c>
      <c r="E58" s="7">
        <v>3000</v>
      </c>
      <c r="F58" s="7"/>
      <c r="G58" s="8">
        <v>3000</v>
      </c>
      <c r="H58" s="7"/>
      <c r="I58" s="8">
        <v>0</v>
      </c>
    </row>
    <row r="59" spans="3:9" x14ac:dyDescent="0.3">
      <c r="E59" s="7"/>
      <c r="F59" s="7"/>
      <c r="G59" s="7"/>
      <c r="H59" s="7"/>
      <c r="I59" s="7"/>
    </row>
    <row r="60" spans="3:9" ht="16.2" thickBot="1" x14ac:dyDescent="0.35">
      <c r="C60" s="7" t="s">
        <v>7</v>
      </c>
      <c r="E60" s="16">
        <f>SUM(E47:E59)</f>
        <v>12894</v>
      </c>
      <c r="F60" s="7"/>
      <c r="G60" s="17">
        <f>SUM(G46:G59)</f>
        <v>13094</v>
      </c>
      <c r="H60" s="8"/>
      <c r="I60" s="17">
        <f>SUM(I46:I59)</f>
        <v>9888</v>
      </c>
    </row>
    <row r="61" spans="3:9" ht="16.2" thickTop="1" x14ac:dyDescent="0.3">
      <c r="G61" s="13"/>
      <c r="H61" s="14"/>
      <c r="I61" s="13"/>
    </row>
    <row r="62" spans="3:9" x14ac:dyDescent="0.3">
      <c r="G62" s="14"/>
      <c r="H62" s="14"/>
      <c r="I62" s="14"/>
    </row>
    <row r="63" spans="3:9" x14ac:dyDescent="0.3">
      <c r="C63" s="1" t="s">
        <v>9</v>
      </c>
      <c r="G63" s="14"/>
      <c r="H63" s="14"/>
      <c r="I63" s="14"/>
    </row>
    <row r="64" spans="3:9" x14ac:dyDescent="0.3">
      <c r="C64" s="1" t="s">
        <v>10</v>
      </c>
      <c r="G64" s="14"/>
      <c r="H64" s="14"/>
      <c r="I64" s="14"/>
    </row>
    <row r="65" spans="3:9" x14ac:dyDescent="0.3">
      <c r="C65" s="1" t="s">
        <v>11</v>
      </c>
      <c r="G65" s="10">
        <f>G60-G38</f>
        <v>5860</v>
      </c>
      <c r="H65" s="10"/>
      <c r="I65" s="10">
        <f>I60-I38</f>
        <v>1165</v>
      </c>
    </row>
    <row r="66" spans="3:9" x14ac:dyDescent="0.3">
      <c r="G66" s="14"/>
      <c r="H66" s="14"/>
      <c r="I66" s="14"/>
    </row>
    <row r="67" spans="3:9" ht="16.2" thickBot="1" x14ac:dyDescent="0.35">
      <c r="E67" s="12"/>
      <c r="G67" s="14"/>
      <c r="H67" s="14"/>
      <c r="I67" s="14"/>
    </row>
    <row r="68" spans="3:9" ht="16.2" thickTop="1" x14ac:dyDescent="0.3">
      <c r="G68" s="13"/>
      <c r="H68" s="14"/>
      <c r="I68" s="13"/>
    </row>
    <row r="69" spans="3:9" x14ac:dyDescent="0.3">
      <c r="G69" s="14"/>
      <c r="H69" s="14"/>
      <c r="I69" s="14"/>
    </row>
    <row r="70" spans="3:9" x14ac:dyDescent="0.3">
      <c r="G70" s="14"/>
      <c r="H70" s="14"/>
      <c r="I70" s="14"/>
    </row>
    <row r="71" spans="3:9" x14ac:dyDescent="0.3">
      <c r="G71" s="14"/>
      <c r="H71" s="14"/>
      <c r="I71" s="14"/>
    </row>
    <row r="72" spans="3:9" x14ac:dyDescent="0.3">
      <c r="G72" s="14"/>
      <c r="H72" s="14"/>
      <c r="I72" s="14"/>
    </row>
    <row r="73" spans="3:9" x14ac:dyDescent="0.3">
      <c r="G73" s="14"/>
      <c r="H73" s="14"/>
      <c r="I73" s="14"/>
    </row>
    <row r="74" spans="3:9" x14ac:dyDescent="0.3">
      <c r="G74" s="14"/>
      <c r="H74" s="14"/>
      <c r="I74" s="14"/>
    </row>
    <row r="75" spans="3:9" x14ac:dyDescent="0.3">
      <c r="G75" s="14"/>
      <c r="H75" s="14"/>
      <c r="I75" s="14"/>
    </row>
    <row r="76" spans="3:9" x14ac:dyDescent="0.3">
      <c r="G76" s="14"/>
      <c r="H76" s="14"/>
      <c r="I76" s="14"/>
    </row>
    <row r="77" spans="3:9" x14ac:dyDescent="0.3">
      <c r="E77" s="15" t="s">
        <v>41</v>
      </c>
      <c r="H77" s="15"/>
      <c r="I77" s="15"/>
    </row>
    <row r="78" spans="3:9" x14ac:dyDescent="0.3">
      <c r="E78" s="14"/>
      <c r="H78" s="14"/>
      <c r="I78" s="14"/>
    </row>
    <row r="79" spans="3:9" x14ac:dyDescent="0.3">
      <c r="E79" s="14"/>
      <c r="H79" s="14"/>
      <c r="I79" s="14"/>
    </row>
    <row r="80" spans="3:9" x14ac:dyDescent="0.3">
      <c r="C80" s="5" t="s">
        <v>63</v>
      </c>
      <c r="E80" s="10"/>
      <c r="H80" s="10"/>
      <c r="I80" s="10"/>
    </row>
    <row r="81" spans="3:9" x14ac:dyDescent="0.3">
      <c r="C81" s="1" t="s">
        <v>40</v>
      </c>
      <c r="E81" s="8">
        <v>955.1</v>
      </c>
      <c r="H81" s="10"/>
      <c r="I81" s="10"/>
    </row>
    <row r="82" spans="3:9" x14ac:dyDescent="0.3">
      <c r="C82" s="1" t="s">
        <v>39</v>
      </c>
      <c r="E82" s="8">
        <v>19563.59</v>
      </c>
      <c r="H82" s="10"/>
      <c r="I82" s="10"/>
    </row>
    <row r="83" spans="3:9" x14ac:dyDescent="0.3">
      <c r="C83" s="2" t="s">
        <v>42</v>
      </c>
      <c r="D83" s="2"/>
      <c r="E83" s="18">
        <f>SUM(E81:E82)</f>
        <v>20518.689999999999</v>
      </c>
      <c r="H83" s="10"/>
      <c r="I83" s="10"/>
    </row>
    <row r="84" spans="3:9" x14ac:dyDescent="0.3">
      <c r="E84" s="8"/>
      <c r="H84" s="10"/>
      <c r="I84" s="10"/>
    </row>
    <row r="85" spans="3:9" x14ac:dyDescent="0.3">
      <c r="C85" s="1" t="s">
        <v>12</v>
      </c>
      <c r="E85" s="8"/>
      <c r="H85" s="10"/>
      <c r="I85" s="10"/>
    </row>
    <row r="86" spans="3:9" x14ac:dyDescent="0.3">
      <c r="C86" s="1" t="s">
        <v>65</v>
      </c>
      <c r="E86" s="8">
        <f>G60</f>
        <v>13094</v>
      </c>
      <c r="H86" s="10"/>
      <c r="I86" s="10"/>
    </row>
    <row r="87" spans="3:9" x14ac:dyDescent="0.3">
      <c r="C87" s="1" t="s">
        <v>66</v>
      </c>
      <c r="E87" s="8">
        <v>8</v>
      </c>
      <c r="H87" s="10"/>
      <c r="I87" s="10"/>
    </row>
    <row r="88" spans="3:9" x14ac:dyDescent="0.3">
      <c r="C88" s="2" t="s">
        <v>67</v>
      </c>
      <c r="D88" s="2"/>
      <c r="E88" s="18">
        <f>SUM(E86:E87)</f>
        <v>13102</v>
      </c>
      <c r="H88" s="10"/>
      <c r="I88" s="10"/>
    </row>
    <row r="89" spans="3:9" x14ac:dyDescent="0.3">
      <c r="E89" s="8"/>
      <c r="H89" s="10"/>
      <c r="I89" s="10"/>
    </row>
    <row r="90" spans="3:9" x14ac:dyDescent="0.3">
      <c r="C90" s="1" t="s">
        <v>13</v>
      </c>
      <c r="E90" s="8"/>
      <c r="H90" s="10"/>
      <c r="I90" s="10"/>
    </row>
    <row r="91" spans="3:9" x14ac:dyDescent="0.3">
      <c r="C91" s="2" t="s">
        <v>68</v>
      </c>
      <c r="D91" s="2"/>
      <c r="E91" s="18">
        <f>G38</f>
        <v>7234</v>
      </c>
      <c r="H91" s="10"/>
      <c r="I91" s="10"/>
    </row>
    <row r="92" spans="3:9" x14ac:dyDescent="0.3">
      <c r="E92" s="8"/>
      <c r="H92" s="10"/>
      <c r="I92" s="10"/>
    </row>
    <row r="93" spans="3:9" x14ac:dyDescent="0.3">
      <c r="E93" s="8"/>
      <c r="H93" s="10"/>
      <c r="I93" s="10"/>
    </row>
    <row r="94" spans="3:9" x14ac:dyDescent="0.3">
      <c r="C94" s="2" t="s">
        <v>69</v>
      </c>
      <c r="E94" s="8"/>
      <c r="H94" s="10"/>
      <c r="I94" s="10"/>
    </row>
    <row r="95" spans="3:9" x14ac:dyDescent="0.3">
      <c r="C95" s="1" t="s">
        <v>40</v>
      </c>
      <c r="E95" s="8">
        <f>SUM(E81+E86-E91)</f>
        <v>6815.1</v>
      </c>
      <c r="H95" s="10"/>
      <c r="I95" s="10"/>
    </row>
    <row r="96" spans="3:9" x14ac:dyDescent="0.3">
      <c r="C96" s="1" t="s">
        <v>39</v>
      </c>
      <c r="E96" s="8">
        <f>SUM(E82+E87-3000)</f>
        <v>16571.59</v>
      </c>
      <c r="G96" s="1" t="s">
        <v>70</v>
      </c>
      <c r="H96" s="10"/>
      <c r="I96" s="10"/>
    </row>
    <row r="97" spans="3:9" x14ac:dyDescent="0.3">
      <c r="C97" s="2" t="s">
        <v>42</v>
      </c>
      <c r="D97" s="2"/>
      <c r="E97" s="18">
        <f>SUM(E95:E96)</f>
        <v>23386.690000000002</v>
      </c>
      <c r="G97" s="14"/>
      <c r="H97" s="10"/>
      <c r="I97" s="10"/>
    </row>
    <row r="98" spans="3:9" x14ac:dyDescent="0.3">
      <c r="C98" s="7"/>
      <c r="H98" s="10"/>
      <c r="I98" s="10"/>
    </row>
    <row r="99" spans="3:9" x14ac:dyDescent="0.3">
      <c r="G99" s="14"/>
      <c r="H99" s="14"/>
      <c r="I99" s="14"/>
    </row>
    <row r="100" spans="3:9" x14ac:dyDescent="0.3">
      <c r="G100" s="14"/>
      <c r="H100" s="14"/>
      <c r="I100" s="14"/>
    </row>
    <row r="101" spans="3:9" x14ac:dyDescent="0.3">
      <c r="G101" s="14"/>
      <c r="H101" s="14"/>
      <c r="I101" s="14"/>
    </row>
  </sheetData>
  <phoneticPr fontId="1" type="noConversion"/>
  <pageMargins left="0.5" right="0.5" top="0.5" bottom="0.5" header="0" footer="0"/>
  <pageSetup paperSize="9" scale="88" fitToHeight="0" orientation="landscape" r:id="rId1"/>
  <headerFooter alignWithMargins="0">
    <oddHeader>&amp;RPage &amp;P</oddHeader>
  </headerFooter>
  <rowBreaks count="1" manualBreakCount="1">
    <brk id="3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4"/>
  <sheetViews>
    <sheetView tabSelected="1" topLeftCell="A70" zoomScale="89" zoomScaleNormal="89" workbookViewId="0">
      <selection activeCell="G78" sqref="G78"/>
    </sheetView>
  </sheetViews>
  <sheetFormatPr defaultRowHeight="15" x14ac:dyDescent="0.25"/>
  <cols>
    <col min="1" max="1" width="34" customWidth="1"/>
    <col min="2" max="2" width="12.54296875" customWidth="1"/>
    <col min="3" max="3" width="12" customWidth="1"/>
    <col min="4" max="5" width="11.453125" customWidth="1"/>
    <col min="6" max="6" width="17.6328125" customWidth="1"/>
    <col min="7" max="7" width="24.6328125" customWidth="1"/>
    <col min="8" max="8" width="11.54296875" customWidth="1"/>
  </cols>
  <sheetData>
    <row r="1" spans="1:9" ht="15.6" x14ac:dyDescent="0.3">
      <c r="A1" s="1" t="s">
        <v>62</v>
      </c>
      <c r="B1" s="1"/>
      <c r="C1" s="1" t="s">
        <v>127</v>
      </c>
      <c r="D1" s="1"/>
      <c r="E1" s="1"/>
      <c r="F1" s="1"/>
    </row>
    <row r="2" spans="1:9" ht="15.6" x14ac:dyDescent="0.3">
      <c r="A2" s="1"/>
      <c r="B2" s="1"/>
      <c r="C2" s="1"/>
      <c r="D2" s="1"/>
      <c r="E2" s="1"/>
      <c r="F2" s="1"/>
    </row>
    <row r="3" spans="1:9" ht="31.2" x14ac:dyDescent="0.3">
      <c r="A3" s="1"/>
      <c r="B3" s="27" t="s">
        <v>74</v>
      </c>
      <c r="C3" s="27" t="s">
        <v>64</v>
      </c>
      <c r="D3" s="84" t="s">
        <v>106</v>
      </c>
      <c r="E3" s="34" t="s">
        <v>121</v>
      </c>
      <c r="F3" s="2" t="s">
        <v>73</v>
      </c>
    </row>
    <row r="4" spans="1:9" ht="15.6" x14ac:dyDescent="0.3">
      <c r="A4" s="1"/>
      <c r="B4" s="6" t="s">
        <v>23</v>
      </c>
      <c r="C4" s="6" t="s">
        <v>24</v>
      </c>
      <c r="D4" s="85"/>
      <c r="E4" s="44"/>
      <c r="F4" s="25"/>
    </row>
    <row r="5" spans="1:9" ht="15.6" x14ac:dyDescent="0.3">
      <c r="A5" s="1"/>
      <c r="B5" s="28">
        <v>46022</v>
      </c>
      <c r="C5" s="28">
        <v>46112</v>
      </c>
      <c r="D5" s="86"/>
      <c r="E5" s="45"/>
      <c r="F5" s="25"/>
    </row>
    <row r="6" spans="1:9" ht="15.6" x14ac:dyDescent="0.3">
      <c r="A6" s="5" t="s">
        <v>30</v>
      </c>
      <c r="B6" s="1"/>
      <c r="C6" s="1"/>
      <c r="D6" s="87"/>
      <c r="E6" s="46"/>
      <c r="F6" s="57"/>
    </row>
    <row r="7" spans="1:9" ht="15.6" x14ac:dyDescent="0.3">
      <c r="A7" s="2" t="s">
        <v>31</v>
      </c>
      <c r="B7" s="1"/>
      <c r="C7" s="1"/>
      <c r="D7" s="87"/>
      <c r="E7" s="46"/>
      <c r="F7" s="57"/>
    </row>
    <row r="8" spans="1:9" ht="15.6" x14ac:dyDescent="0.3">
      <c r="A8" s="1" t="s">
        <v>0</v>
      </c>
      <c r="B8" s="6">
        <v>550</v>
      </c>
      <c r="C8" s="10">
        <v>550</v>
      </c>
      <c r="D8" s="88">
        <v>750</v>
      </c>
      <c r="E8" s="47">
        <v>750</v>
      </c>
      <c r="F8" s="41"/>
    </row>
    <row r="9" spans="1:9" ht="41.25" customHeight="1" x14ac:dyDescent="0.3">
      <c r="A9" s="1" t="s">
        <v>49</v>
      </c>
      <c r="B9" s="10">
        <v>130</v>
      </c>
      <c r="C9" s="10">
        <v>340</v>
      </c>
      <c r="D9" s="88">
        <v>1000</v>
      </c>
      <c r="E9" s="47">
        <v>1000</v>
      </c>
      <c r="F9" s="41" t="s">
        <v>137</v>
      </c>
    </row>
    <row r="10" spans="1:9" ht="27" x14ac:dyDescent="0.3">
      <c r="A10" s="1" t="s">
        <v>77</v>
      </c>
      <c r="B10" s="10">
        <v>272.64999999999998</v>
      </c>
      <c r="C10" s="10">
        <v>272.64999999999998</v>
      </c>
      <c r="D10" s="88">
        <v>350</v>
      </c>
      <c r="E10" s="47">
        <v>350</v>
      </c>
      <c r="F10" s="41" t="s">
        <v>122</v>
      </c>
    </row>
    <row r="11" spans="1:9" ht="15.6" x14ac:dyDescent="0.3">
      <c r="A11" s="2" t="s">
        <v>32</v>
      </c>
      <c r="B11" s="6"/>
      <c r="C11" s="10"/>
      <c r="D11" s="88"/>
      <c r="E11" s="47"/>
      <c r="F11" s="41"/>
    </row>
    <row r="12" spans="1:9" ht="15.6" x14ac:dyDescent="0.3">
      <c r="A12" s="1" t="s">
        <v>53</v>
      </c>
      <c r="B12" s="10">
        <v>0</v>
      </c>
      <c r="C12" s="10">
        <v>60</v>
      </c>
      <c r="D12" s="88">
        <v>60</v>
      </c>
      <c r="E12" s="47">
        <v>60</v>
      </c>
      <c r="F12" s="41"/>
    </row>
    <row r="13" spans="1:9" ht="49.5" customHeight="1" x14ac:dyDescent="0.3">
      <c r="A13" s="1" t="s">
        <v>3</v>
      </c>
      <c r="B13" s="10">
        <v>2800.8</v>
      </c>
      <c r="C13" s="10">
        <v>3734.4</v>
      </c>
      <c r="D13" s="88">
        <v>3800</v>
      </c>
      <c r="E13" s="47">
        <v>3920.7</v>
      </c>
      <c r="F13" s="41" t="s">
        <v>123</v>
      </c>
      <c r="H13" s="26"/>
    </row>
    <row r="14" spans="1:9" ht="53.4" x14ac:dyDescent="0.3">
      <c r="A14" s="1" t="s">
        <v>71</v>
      </c>
      <c r="B14" s="10">
        <v>807.4</v>
      </c>
      <c r="C14" s="10">
        <v>1007.16</v>
      </c>
      <c r="D14" s="88">
        <v>860</v>
      </c>
      <c r="E14" s="47">
        <v>335</v>
      </c>
      <c r="F14" s="63" t="s">
        <v>132</v>
      </c>
      <c r="I14" s="21"/>
    </row>
    <row r="15" spans="1:9" ht="27" x14ac:dyDescent="0.3">
      <c r="A15" s="9" t="s">
        <v>14</v>
      </c>
      <c r="B15" s="10">
        <v>601</v>
      </c>
      <c r="C15" s="10">
        <v>601</v>
      </c>
      <c r="D15" s="88">
        <v>670</v>
      </c>
      <c r="E15" s="47">
        <v>650</v>
      </c>
      <c r="F15" s="41" t="s">
        <v>126</v>
      </c>
      <c r="H15" s="21"/>
      <c r="I15" s="21"/>
    </row>
    <row r="16" spans="1:9" ht="15.6" x14ac:dyDescent="0.3">
      <c r="A16" s="1" t="s">
        <v>35</v>
      </c>
      <c r="B16" s="10">
        <v>0</v>
      </c>
      <c r="C16" s="10">
        <v>200</v>
      </c>
      <c r="D16" s="88">
        <v>200</v>
      </c>
      <c r="E16" s="47">
        <v>200</v>
      </c>
      <c r="F16" s="63"/>
      <c r="H16" s="21"/>
      <c r="I16" s="21"/>
    </row>
    <row r="17" spans="1:9" ht="27" x14ac:dyDescent="0.3">
      <c r="A17" s="1" t="s">
        <v>105</v>
      </c>
      <c r="B17" s="10">
        <v>38.5</v>
      </c>
      <c r="C17" s="10">
        <v>51</v>
      </c>
      <c r="D17" s="88">
        <v>51</v>
      </c>
      <c r="E17" s="47">
        <v>51</v>
      </c>
      <c r="F17" s="41" t="s">
        <v>128</v>
      </c>
      <c r="H17" s="21"/>
      <c r="I17" s="21"/>
    </row>
    <row r="18" spans="1:9" ht="27" x14ac:dyDescent="0.3">
      <c r="A18" s="1" t="s">
        <v>85</v>
      </c>
      <c r="B18" s="10">
        <v>60.99</v>
      </c>
      <c r="C18" s="10">
        <v>60.99</v>
      </c>
      <c r="D18" s="88">
        <v>100</v>
      </c>
      <c r="E18" s="47">
        <v>300</v>
      </c>
      <c r="F18" s="41" t="s">
        <v>124</v>
      </c>
      <c r="H18" s="21"/>
      <c r="I18" s="21"/>
    </row>
    <row r="19" spans="1:9" ht="15.6" x14ac:dyDescent="0.3">
      <c r="A19" s="1" t="s">
        <v>75</v>
      </c>
      <c r="B19" s="10">
        <v>237</v>
      </c>
      <c r="C19" s="10">
        <v>237</v>
      </c>
      <c r="D19" s="88">
        <v>250</v>
      </c>
      <c r="E19" s="47">
        <v>250</v>
      </c>
      <c r="F19" s="41"/>
      <c r="H19" s="21"/>
      <c r="I19" s="21"/>
    </row>
    <row r="20" spans="1:9" ht="15.6" x14ac:dyDescent="0.3">
      <c r="A20" s="1" t="s">
        <v>45</v>
      </c>
      <c r="B20" s="10">
        <v>0</v>
      </c>
      <c r="C20" s="10">
        <v>100</v>
      </c>
      <c r="D20" s="88">
        <v>200</v>
      </c>
      <c r="E20" s="47">
        <v>100</v>
      </c>
      <c r="F20" s="41"/>
      <c r="H20" s="21"/>
      <c r="I20" s="21"/>
    </row>
    <row r="21" spans="1:9" ht="25.5" customHeight="1" x14ac:dyDescent="0.3">
      <c r="A21" s="1" t="s">
        <v>1</v>
      </c>
      <c r="B21" s="10">
        <v>150</v>
      </c>
      <c r="C21" s="10">
        <v>210</v>
      </c>
      <c r="D21" s="88">
        <v>200</v>
      </c>
      <c r="E21" s="47">
        <v>250</v>
      </c>
      <c r="F21" s="41"/>
      <c r="H21" s="21"/>
      <c r="I21" s="21" t="s">
        <v>4</v>
      </c>
    </row>
    <row r="22" spans="1:9" ht="25.5" customHeight="1" x14ac:dyDescent="0.3">
      <c r="A22" s="1" t="s">
        <v>133</v>
      </c>
      <c r="B22" s="10">
        <v>0</v>
      </c>
      <c r="C22" s="10">
        <v>500</v>
      </c>
      <c r="D22" s="88">
        <v>0</v>
      </c>
      <c r="E22" s="95">
        <v>2000</v>
      </c>
      <c r="F22" s="96" t="s">
        <v>134</v>
      </c>
      <c r="H22" s="21"/>
      <c r="I22" s="21"/>
    </row>
    <row r="23" spans="1:9" ht="15.6" x14ac:dyDescent="0.3">
      <c r="A23" s="2" t="s">
        <v>43</v>
      </c>
      <c r="B23" s="10"/>
      <c r="C23" s="10"/>
      <c r="D23" s="89"/>
      <c r="E23" s="40"/>
      <c r="F23" s="41"/>
      <c r="H23" s="21"/>
      <c r="I23" s="21"/>
    </row>
    <row r="24" spans="1:9" ht="15.6" x14ac:dyDescent="0.3">
      <c r="A24" s="3" t="s">
        <v>34</v>
      </c>
      <c r="B24" s="10">
        <v>273</v>
      </c>
      <c r="C24" s="10">
        <v>273</v>
      </c>
      <c r="D24" s="88">
        <v>250</v>
      </c>
      <c r="E24" s="47">
        <v>280</v>
      </c>
      <c r="F24" s="41"/>
      <c r="H24" s="21"/>
      <c r="I24" s="21"/>
    </row>
    <row r="25" spans="1:9" ht="15.6" x14ac:dyDescent="0.3">
      <c r="A25" s="11" t="s">
        <v>44</v>
      </c>
      <c r="B25" s="10"/>
      <c r="C25" s="10"/>
      <c r="D25" s="89"/>
      <c r="E25" s="40"/>
      <c r="F25" s="41"/>
      <c r="H25" s="21"/>
      <c r="I25" s="21"/>
    </row>
    <row r="26" spans="1:9" ht="15.6" x14ac:dyDescent="0.3">
      <c r="A26" s="1" t="s">
        <v>46</v>
      </c>
      <c r="B26" s="10">
        <v>574.49</v>
      </c>
      <c r="C26" s="10">
        <v>1000</v>
      </c>
      <c r="D26" s="88">
        <v>1000</v>
      </c>
      <c r="E26" s="47">
        <v>1000</v>
      </c>
      <c r="F26" s="41"/>
      <c r="H26" s="21"/>
      <c r="I26" s="21"/>
    </row>
    <row r="27" spans="1:9" ht="15.6" x14ac:dyDescent="0.3">
      <c r="A27" s="1" t="s">
        <v>47</v>
      </c>
      <c r="B27" s="10">
        <v>905.51</v>
      </c>
      <c r="C27" s="10">
        <v>905.51</v>
      </c>
      <c r="D27" s="88">
        <v>0</v>
      </c>
      <c r="E27" s="47">
        <v>0</v>
      </c>
      <c r="F27" s="63" t="s">
        <v>131</v>
      </c>
      <c r="H27" s="21"/>
      <c r="I27" s="21"/>
    </row>
    <row r="28" spans="1:9" ht="15.6" x14ac:dyDescent="0.3">
      <c r="A28" s="2" t="s">
        <v>90</v>
      </c>
      <c r="B28" s="10"/>
      <c r="C28" s="10"/>
      <c r="D28" s="88"/>
      <c r="E28" s="47"/>
      <c r="F28" s="41"/>
      <c r="H28" s="21"/>
      <c r="I28" s="21"/>
    </row>
    <row r="29" spans="1:9" ht="15.6" x14ac:dyDescent="0.3">
      <c r="A29" s="1" t="s">
        <v>91</v>
      </c>
      <c r="B29" s="10">
        <v>0</v>
      </c>
      <c r="C29" s="10">
        <v>0</v>
      </c>
      <c r="D29" s="88">
        <v>2707</v>
      </c>
      <c r="E29" s="47">
        <v>2707</v>
      </c>
      <c r="F29" s="63"/>
      <c r="H29" s="21"/>
      <c r="I29" s="21"/>
    </row>
    <row r="30" spans="1:9" ht="15.6" x14ac:dyDescent="0.3">
      <c r="A30" s="1" t="s">
        <v>92</v>
      </c>
      <c r="B30" s="10">
        <v>0</v>
      </c>
      <c r="C30" s="10">
        <v>0</v>
      </c>
      <c r="D30" s="88">
        <v>3800</v>
      </c>
      <c r="E30" s="47">
        <v>3800</v>
      </c>
      <c r="F30" s="63"/>
      <c r="H30" s="21"/>
      <c r="I30" s="21"/>
    </row>
    <row r="31" spans="1:9" ht="15.6" x14ac:dyDescent="0.3">
      <c r="A31" s="1" t="s">
        <v>130</v>
      </c>
      <c r="B31" s="10">
        <v>522.08000000000004</v>
      </c>
      <c r="C31" s="10">
        <v>522</v>
      </c>
      <c r="D31" s="88">
        <v>1300</v>
      </c>
      <c r="E31" s="47">
        <v>500</v>
      </c>
      <c r="F31" s="63"/>
      <c r="G31" t="s">
        <v>129</v>
      </c>
      <c r="H31" s="21"/>
      <c r="I31" s="21"/>
    </row>
    <row r="32" spans="1:9" ht="16.2" thickBot="1" x14ac:dyDescent="0.35">
      <c r="A32" s="7" t="s">
        <v>7</v>
      </c>
      <c r="B32" s="29">
        <f>SUM(B7:B31)</f>
        <v>7923.42</v>
      </c>
      <c r="C32" s="29">
        <f>SUM(C8:C31)</f>
        <v>10624.710000000001</v>
      </c>
      <c r="D32" s="88">
        <f>SUM(D8:D31)</f>
        <v>17548</v>
      </c>
      <c r="E32" s="47">
        <f>SUM(E8:E31)</f>
        <v>18503.7</v>
      </c>
      <c r="F32" s="32"/>
      <c r="G32" s="58"/>
      <c r="H32" s="21"/>
      <c r="I32" s="21"/>
    </row>
    <row r="33" spans="1:11" ht="16.2" thickTop="1" x14ac:dyDescent="0.3">
      <c r="A33" s="5" t="s">
        <v>36</v>
      </c>
      <c r="B33" s="6"/>
      <c r="C33" s="6"/>
      <c r="D33" s="42"/>
      <c r="E33" s="33"/>
      <c r="F33" s="20" t="s">
        <v>4</v>
      </c>
      <c r="G33" s="82"/>
      <c r="H33" s="21"/>
      <c r="I33" s="21"/>
    </row>
    <row r="34" spans="1:11" ht="15.6" x14ac:dyDescent="0.3">
      <c r="A34" s="1"/>
      <c r="B34" s="27" t="s">
        <v>26</v>
      </c>
      <c r="C34" s="27" t="s">
        <v>64</v>
      </c>
      <c r="D34" s="84"/>
      <c r="E34" s="34"/>
      <c r="F34" s="30"/>
      <c r="G34" s="25"/>
      <c r="H34" s="21"/>
      <c r="I34" s="21"/>
    </row>
    <row r="35" spans="1:11" ht="15.6" x14ac:dyDescent="0.3">
      <c r="A35" s="1"/>
      <c r="B35" s="6" t="s">
        <v>28</v>
      </c>
      <c r="C35" s="6" t="s">
        <v>28</v>
      </c>
      <c r="D35" s="6" t="s">
        <v>104</v>
      </c>
      <c r="E35" s="92" t="s">
        <v>119</v>
      </c>
      <c r="F35" s="20"/>
      <c r="G35" s="25"/>
      <c r="H35" s="21"/>
      <c r="I35" s="21"/>
    </row>
    <row r="36" spans="1:11" ht="15.6" x14ac:dyDescent="0.3">
      <c r="A36" s="1"/>
      <c r="B36" s="28">
        <v>46022</v>
      </c>
      <c r="C36" s="28">
        <v>46112</v>
      </c>
      <c r="D36" s="25"/>
      <c r="E36" s="93"/>
      <c r="F36" s="20"/>
      <c r="G36" s="25"/>
      <c r="H36" s="21"/>
      <c r="I36" s="21"/>
    </row>
    <row r="37" spans="1:11" ht="15.6" x14ac:dyDescent="0.3">
      <c r="A37" s="1"/>
      <c r="B37" s="6" t="s">
        <v>27</v>
      </c>
      <c r="C37" s="6" t="s">
        <v>27</v>
      </c>
      <c r="D37" s="6"/>
      <c r="E37" s="92"/>
      <c r="F37" s="20"/>
      <c r="G37" s="25"/>
      <c r="H37" s="21"/>
      <c r="I37" s="21"/>
    </row>
    <row r="38" spans="1:11" ht="15.6" x14ac:dyDescent="0.3">
      <c r="A38" s="1" t="s">
        <v>54</v>
      </c>
      <c r="B38" s="55">
        <v>16721</v>
      </c>
      <c r="C38" s="10">
        <v>16721</v>
      </c>
      <c r="D38" s="81">
        <v>16721</v>
      </c>
      <c r="E38" s="94">
        <v>0</v>
      </c>
      <c r="F38" s="20"/>
      <c r="G38" s="25"/>
      <c r="H38" s="21"/>
      <c r="I38" s="21"/>
    </row>
    <row r="39" spans="1:11" ht="15.6" x14ac:dyDescent="0.3">
      <c r="A39" s="1" t="s">
        <v>57</v>
      </c>
      <c r="B39" s="10">
        <v>645.72</v>
      </c>
      <c r="C39" s="10">
        <v>646</v>
      </c>
      <c r="D39" s="10">
        <v>645.72</v>
      </c>
      <c r="E39" s="47">
        <v>646</v>
      </c>
      <c r="F39" s="20"/>
      <c r="G39" s="26"/>
      <c r="H39" s="22"/>
      <c r="I39" s="21"/>
    </row>
    <row r="40" spans="1:11" ht="15.6" x14ac:dyDescent="0.3">
      <c r="A40" s="1" t="s">
        <v>58</v>
      </c>
      <c r="B40" s="10">
        <v>81.03</v>
      </c>
      <c r="C40" s="10">
        <v>81</v>
      </c>
      <c r="D40" s="10">
        <v>81</v>
      </c>
      <c r="E40" s="47">
        <v>81</v>
      </c>
      <c r="F40" s="20"/>
      <c r="G40" s="26"/>
      <c r="H40" s="21"/>
      <c r="I40" s="21"/>
    </row>
    <row r="41" spans="1:11" ht="15.6" x14ac:dyDescent="0.3">
      <c r="A41" s="1" t="s">
        <v>20</v>
      </c>
      <c r="B41" s="10">
        <v>843.1</v>
      </c>
      <c r="C41" s="10">
        <v>843</v>
      </c>
      <c r="D41" s="10">
        <v>0</v>
      </c>
      <c r="E41" s="47">
        <v>0</v>
      </c>
      <c r="F41" s="38"/>
      <c r="G41" s="26"/>
      <c r="H41" s="21"/>
      <c r="I41" s="21"/>
    </row>
    <row r="42" spans="1:11" ht="15.6" x14ac:dyDescent="0.3">
      <c r="A42" s="1" t="s">
        <v>44</v>
      </c>
      <c r="B42" s="10">
        <v>905.51</v>
      </c>
      <c r="C42" s="10">
        <v>905.51</v>
      </c>
      <c r="D42" s="10">
        <v>0</v>
      </c>
      <c r="E42" s="47">
        <v>0</v>
      </c>
      <c r="F42" s="38"/>
      <c r="G42" s="43"/>
      <c r="H42" s="21"/>
      <c r="I42" s="21"/>
    </row>
    <row r="43" spans="1:11" ht="15.6" x14ac:dyDescent="0.3">
      <c r="A43" s="1" t="s">
        <v>81</v>
      </c>
      <c r="B43" s="10">
        <v>92.560000000000016</v>
      </c>
      <c r="C43" s="10">
        <v>108.68</v>
      </c>
      <c r="D43" s="10">
        <v>100</v>
      </c>
      <c r="E43" s="47">
        <v>110</v>
      </c>
      <c r="F43" s="38"/>
      <c r="G43" s="26"/>
      <c r="H43" s="21"/>
      <c r="I43" s="21"/>
    </row>
    <row r="44" spans="1:11" ht="15.6" x14ac:dyDescent="0.3">
      <c r="A44" s="7" t="s">
        <v>7</v>
      </c>
      <c r="B44" s="55">
        <f>SUM(B38:B43)</f>
        <v>19288.919999999998</v>
      </c>
      <c r="C44" s="23">
        <f>SUM(C38:C43)</f>
        <v>19305.189999999999</v>
      </c>
      <c r="D44" s="23">
        <f>SUM(D38:D43)</f>
        <v>17547.72</v>
      </c>
      <c r="E44" s="52">
        <f>SUM(E38:E43)</f>
        <v>837</v>
      </c>
      <c r="F44" s="39"/>
      <c r="G44" s="23"/>
      <c r="H44" s="21"/>
      <c r="I44" s="21"/>
    </row>
    <row r="45" spans="1:11" ht="15.6" x14ac:dyDescent="0.3">
      <c r="A45" s="7"/>
      <c r="B45" s="23"/>
      <c r="C45" s="23"/>
      <c r="D45" s="42"/>
      <c r="E45" s="42"/>
      <c r="F45" s="31"/>
      <c r="G45" s="26"/>
      <c r="H45" s="21"/>
      <c r="I45" s="21"/>
    </row>
    <row r="46" spans="1:11" ht="46.8" x14ac:dyDescent="0.3">
      <c r="A46" s="1" t="s">
        <v>79</v>
      </c>
      <c r="B46" s="23">
        <f>B44-B32</f>
        <v>11365.499999999998</v>
      </c>
      <c r="C46" s="23">
        <f>C44-C32</f>
        <v>8680.4799999999977</v>
      </c>
      <c r="D46" s="52">
        <f>D44-D32</f>
        <v>-0.27999999999883585</v>
      </c>
      <c r="E46" s="90">
        <f>E44-E32</f>
        <v>-17666.7</v>
      </c>
      <c r="F46" s="91" t="s">
        <v>125</v>
      </c>
      <c r="G46" s="26"/>
    </row>
    <row r="47" spans="1:11" ht="15.6" x14ac:dyDescent="0.3">
      <c r="A47" s="1"/>
      <c r="B47" s="1"/>
      <c r="C47" s="14"/>
      <c r="D47" s="14"/>
      <c r="E47" s="14"/>
      <c r="F47" s="14"/>
    </row>
    <row r="48" spans="1:11" x14ac:dyDescent="0.25">
      <c r="B48" t="s">
        <v>72</v>
      </c>
      <c r="H48" s="19"/>
      <c r="I48" s="19"/>
      <c r="J48" s="19"/>
      <c r="K48" s="19"/>
    </row>
    <row r="49" spans="1:12" x14ac:dyDescent="0.25">
      <c r="A49" s="19" t="s">
        <v>4</v>
      </c>
      <c r="G49" s="24"/>
    </row>
    <row r="50" spans="1:12" ht="15.6" x14ac:dyDescent="0.3">
      <c r="A50" s="70" t="s">
        <v>135</v>
      </c>
      <c r="B50" s="71">
        <v>43080.34</v>
      </c>
      <c r="G50" s="19"/>
    </row>
    <row r="51" spans="1:12" ht="15.6" x14ac:dyDescent="0.3">
      <c r="A51" s="70" t="s">
        <v>82</v>
      </c>
      <c r="B51" s="72">
        <f>SUM(C32 - B32)</f>
        <v>2701.2900000000009</v>
      </c>
    </row>
    <row r="52" spans="1:12" ht="15.6" x14ac:dyDescent="0.3">
      <c r="A52" s="70" t="s">
        <v>84</v>
      </c>
      <c r="B52" s="72">
        <f>SUM(C44 - B44)</f>
        <v>16.270000000000437</v>
      </c>
    </row>
    <row r="53" spans="1:12" ht="15.6" x14ac:dyDescent="0.3">
      <c r="A53" s="70" t="s">
        <v>83</v>
      </c>
      <c r="B53" s="72">
        <f>SUM(B50- B51) + B52</f>
        <v>40395.319999999992</v>
      </c>
      <c r="C53" s="51"/>
    </row>
    <row r="55" spans="1:12" x14ac:dyDescent="0.25">
      <c r="A55" s="35" t="s">
        <v>80</v>
      </c>
      <c r="B55" s="40"/>
    </row>
    <row r="56" spans="1:12" x14ac:dyDescent="0.25">
      <c r="A56" s="35" t="s">
        <v>78</v>
      </c>
      <c r="B56" s="35">
        <v>10000</v>
      </c>
      <c r="C56" s="50"/>
    </row>
    <row r="57" spans="1:12" ht="31.2" x14ac:dyDescent="0.3">
      <c r="A57" s="56" t="s">
        <v>87</v>
      </c>
      <c r="B57" s="35">
        <v>11007</v>
      </c>
      <c r="C57" s="50" t="s">
        <v>118</v>
      </c>
      <c r="H57" t="s">
        <v>4</v>
      </c>
      <c r="I57" t="s">
        <v>4</v>
      </c>
      <c r="J57" t="s">
        <v>4</v>
      </c>
      <c r="K57" t="s">
        <v>4</v>
      </c>
      <c r="L57" t="s">
        <v>4</v>
      </c>
    </row>
    <row r="58" spans="1:12" ht="15.6" x14ac:dyDescent="0.3">
      <c r="A58" s="53" t="s">
        <v>103</v>
      </c>
      <c r="B58" s="35">
        <v>14300</v>
      </c>
      <c r="C58" s="19"/>
    </row>
    <row r="59" spans="1:12" ht="15.6" x14ac:dyDescent="0.3">
      <c r="A59" s="53" t="s">
        <v>102</v>
      </c>
      <c r="B59" s="35">
        <v>2000</v>
      </c>
      <c r="C59" s="19"/>
    </row>
    <row r="60" spans="1:12" ht="15.6" x14ac:dyDescent="0.3">
      <c r="A60" s="53" t="s">
        <v>88</v>
      </c>
      <c r="B60" s="35">
        <v>1600</v>
      </c>
      <c r="C60" s="19"/>
    </row>
    <row r="61" spans="1:12" ht="15.6" x14ac:dyDescent="0.3">
      <c r="A61" s="53" t="s">
        <v>76</v>
      </c>
      <c r="B61" s="35">
        <f>SUM(B56:B60)</f>
        <v>38907</v>
      </c>
      <c r="C61" s="49"/>
    </row>
    <row r="62" spans="1:12" ht="15.6" x14ac:dyDescent="0.3">
      <c r="A62" s="53" t="s">
        <v>86</v>
      </c>
      <c r="B62" s="73">
        <f>SUM(B53 - B61)</f>
        <v>1488.3199999999924</v>
      </c>
      <c r="C62" s="49"/>
    </row>
    <row r="63" spans="1:12" ht="15.6" x14ac:dyDescent="0.3">
      <c r="A63" s="53"/>
      <c r="B63" s="54"/>
      <c r="C63" s="37"/>
    </row>
    <row r="64" spans="1:12" ht="15.6" x14ac:dyDescent="0.3">
      <c r="A64" s="36"/>
      <c r="B64" s="19"/>
      <c r="C64" s="37"/>
    </row>
    <row r="65" spans="1:12" ht="46.8" x14ac:dyDescent="0.3">
      <c r="A65" s="64" t="s">
        <v>93</v>
      </c>
      <c r="B65" s="59" t="s">
        <v>94</v>
      </c>
      <c r="C65" s="65" t="s">
        <v>89</v>
      </c>
      <c r="D65" s="65" t="s">
        <v>120</v>
      </c>
      <c r="E65" s="65" t="s">
        <v>96</v>
      </c>
      <c r="F65" s="65" t="s">
        <v>97</v>
      </c>
      <c r="G65" s="65" t="s">
        <v>98</v>
      </c>
      <c r="H65" s="65" t="s">
        <v>107</v>
      </c>
      <c r="I65" s="65" t="s">
        <v>108</v>
      </c>
      <c r="K65" s="65"/>
      <c r="L65" s="65"/>
    </row>
    <row r="66" spans="1:12" ht="46.8" x14ac:dyDescent="0.3">
      <c r="A66" s="66" t="s">
        <v>99</v>
      </c>
      <c r="B66" s="75">
        <v>2707</v>
      </c>
      <c r="C66" s="48">
        <v>8300</v>
      </c>
      <c r="D66" s="67">
        <f>SUM(C66) + B66</f>
        <v>11007</v>
      </c>
      <c r="E66" s="67">
        <f>SUM(D66) + B66</f>
        <v>13714</v>
      </c>
      <c r="F66" s="67">
        <f>SUM(E66) + B66</f>
        <v>16421</v>
      </c>
      <c r="G66" s="67">
        <f>SUM(F66) + B66</f>
        <v>19128</v>
      </c>
      <c r="H66" s="67">
        <f>SUM(G66) + C66</f>
        <v>27428</v>
      </c>
      <c r="I66" s="67">
        <f>SUM(H66) + D66</f>
        <v>38435</v>
      </c>
      <c r="K66" s="48"/>
      <c r="L66" s="48"/>
    </row>
    <row r="67" spans="1:12" ht="78" x14ac:dyDescent="0.3">
      <c r="A67" s="66" t="s">
        <v>100</v>
      </c>
      <c r="B67" s="75">
        <v>3800</v>
      </c>
      <c r="C67" s="48">
        <v>10500</v>
      </c>
      <c r="D67" s="67">
        <f>C67 + B67</f>
        <v>14300</v>
      </c>
      <c r="E67" s="67">
        <f>D67 + B67</f>
        <v>18100</v>
      </c>
      <c r="F67" s="67">
        <f>E67 + B67</f>
        <v>21900</v>
      </c>
      <c r="G67" s="68">
        <f t="shared" ref="G67:I68" si="0">F67 + B67</f>
        <v>25700</v>
      </c>
      <c r="H67" s="68">
        <f t="shared" si="0"/>
        <v>36200</v>
      </c>
      <c r="I67" s="68">
        <f t="shared" si="0"/>
        <v>50500</v>
      </c>
      <c r="K67" s="48"/>
      <c r="L67" s="48"/>
    </row>
    <row r="68" spans="1:12" ht="15.6" x14ac:dyDescent="0.3">
      <c r="A68" s="66" t="s">
        <v>136</v>
      </c>
      <c r="B68" s="75">
        <v>1300</v>
      </c>
      <c r="C68" s="74">
        <v>300</v>
      </c>
      <c r="D68" s="67">
        <f>C68 + B68</f>
        <v>1600</v>
      </c>
      <c r="E68" s="67">
        <f>D68 + B68</f>
        <v>2900</v>
      </c>
      <c r="F68" s="67">
        <f>E68 + B68</f>
        <v>4200</v>
      </c>
      <c r="G68" s="67">
        <f t="shared" si="0"/>
        <v>5500</v>
      </c>
      <c r="H68" s="67">
        <f t="shared" si="0"/>
        <v>5800</v>
      </c>
      <c r="I68" s="67">
        <f t="shared" si="0"/>
        <v>7400</v>
      </c>
      <c r="K68" s="48"/>
      <c r="L68" s="48"/>
    </row>
    <row r="69" spans="1:12" x14ac:dyDescent="0.25">
      <c r="A69" s="69" t="s">
        <v>101</v>
      </c>
      <c r="B69" s="76">
        <f>SUM(B66:B68)</f>
        <v>7807</v>
      </c>
      <c r="C69" s="67">
        <f t="shared" ref="C69:D69" si="1">SUM(C66:C68)</f>
        <v>19100</v>
      </c>
      <c r="D69" s="67">
        <f t="shared" si="1"/>
        <v>26907</v>
      </c>
      <c r="E69" s="67">
        <f>SUM(E66:E68)</f>
        <v>34714</v>
      </c>
      <c r="F69" s="67">
        <f>SUM(F66:F68)</f>
        <v>42521</v>
      </c>
      <c r="G69" s="67">
        <f>SUM(G66:G68)</f>
        <v>50328</v>
      </c>
      <c r="H69" s="67">
        <f>SUM(H66:H68)</f>
        <v>69428</v>
      </c>
      <c r="I69" s="67">
        <f>SUM(I66:I68)</f>
        <v>96335</v>
      </c>
      <c r="K69" s="48"/>
      <c r="L69" s="48"/>
    </row>
    <row r="70" spans="1:12" x14ac:dyDescent="0.25">
      <c r="A70" s="19"/>
      <c r="C70" s="62"/>
      <c r="D70" s="61"/>
      <c r="E70" s="61"/>
      <c r="F70" s="61"/>
      <c r="G70" s="61"/>
      <c r="H70" s="61"/>
    </row>
    <row r="71" spans="1:12" x14ac:dyDescent="0.25">
      <c r="A71" s="19"/>
      <c r="B71" s="19"/>
    </row>
    <row r="72" spans="1:12" x14ac:dyDescent="0.25">
      <c r="A72" s="19" t="s">
        <v>109</v>
      </c>
    </row>
    <row r="73" spans="1:12" ht="15.6" x14ac:dyDescent="0.3">
      <c r="A73" s="60" t="s">
        <v>110</v>
      </c>
      <c r="B73" s="60" t="s">
        <v>119</v>
      </c>
      <c r="C73" s="59"/>
    </row>
    <row r="74" spans="1:12" x14ac:dyDescent="0.25">
      <c r="A74" s="77" t="s">
        <v>111</v>
      </c>
      <c r="B74" s="78">
        <f>SUM(B75/B76)</f>
        <v>77.559462254395029</v>
      </c>
      <c r="C74" s="78">
        <f>SUM(C75/B76)</f>
        <v>86.458117890382624</v>
      </c>
      <c r="D74" s="78">
        <f>SUM(D75/C76)</f>
        <v>87.900723888314374</v>
      </c>
      <c r="E74" s="83">
        <f>SUM(E75/D76)</f>
        <v>91.349534643226477</v>
      </c>
    </row>
    <row r="75" spans="1:12" x14ac:dyDescent="0.25">
      <c r="A75" s="69" t="s">
        <v>112</v>
      </c>
      <c r="B75" s="48">
        <v>15000</v>
      </c>
      <c r="C75" s="48">
        <v>16721</v>
      </c>
      <c r="D75" s="48">
        <v>17000</v>
      </c>
      <c r="E75" s="80">
        <v>17667</v>
      </c>
    </row>
    <row r="76" spans="1:12" x14ac:dyDescent="0.25">
      <c r="A76" s="77" t="s">
        <v>117</v>
      </c>
      <c r="B76" s="48">
        <v>193.4</v>
      </c>
      <c r="C76" s="69">
        <v>193.4</v>
      </c>
      <c r="D76" s="48">
        <v>193.4</v>
      </c>
      <c r="E76" s="48">
        <v>193.4</v>
      </c>
    </row>
    <row r="77" spans="1:12" x14ac:dyDescent="0.25">
      <c r="G77">
        <f>SUM(E75/C75)</f>
        <v>1.0565755636624603</v>
      </c>
    </row>
    <row r="78" spans="1:12" x14ac:dyDescent="0.25">
      <c r="A78" s="48" t="s">
        <v>113</v>
      </c>
      <c r="B78" s="48"/>
    </row>
    <row r="79" spans="1:12" x14ac:dyDescent="0.25">
      <c r="A79" s="48" t="s">
        <v>114</v>
      </c>
      <c r="B79" s="48">
        <v>9000</v>
      </c>
    </row>
    <row r="80" spans="1:12" x14ac:dyDescent="0.25">
      <c r="A80" s="48" t="s">
        <v>115</v>
      </c>
      <c r="B80" s="48">
        <v>9500</v>
      </c>
    </row>
    <row r="81" spans="1:2" x14ac:dyDescent="0.25">
      <c r="A81" s="48" t="s">
        <v>116</v>
      </c>
      <c r="B81" s="48">
        <v>10250</v>
      </c>
    </row>
    <row r="82" spans="1:2" x14ac:dyDescent="0.25">
      <c r="A82" s="69" t="s">
        <v>95</v>
      </c>
      <c r="B82" s="48">
        <v>13760</v>
      </c>
    </row>
    <row r="83" spans="1:2" x14ac:dyDescent="0.25">
      <c r="A83" s="79" t="s">
        <v>89</v>
      </c>
      <c r="B83" s="80">
        <v>15721</v>
      </c>
    </row>
    <row r="84" spans="1:2" x14ac:dyDescent="0.25">
      <c r="A84" s="79" t="s">
        <v>104</v>
      </c>
      <c r="B84" s="80">
        <v>16721</v>
      </c>
    </row>
  </sheetData>
  <pageMargins left="0.25" right="0.25" top="0.75" bottom="0.75" header="0.3" footer="0.3"/>
  <pageSetup paperSize="9" scale="8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201617</vt:lpstr>
      <vt:lpstr>2026 2027</vt:lpstr>
      <vt:lpstr>BUDGET</vt:lpstr>
      <vt:lpstr>'201617'!Print_Area</vt:lpstr>
      <vt:lpstr>'2026 2027'!Print_Area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mwepc</dc:creator>
  <dc:description>Four sheets - Income, Expenditure, Summary and Budget.</dc:description>
  <cp:lastModifiedBy>MWE Parish Clerk</cp:lastModifiedBy>
  <cp:lastPrinted>2025-11-27T17:00:15Z</cp:lastPrinted>
  <dcterms:created xsi:type="dcterms:W3CDTF">2005-11-20T13:52:37Z</dcterms:created>
  <dcterms:modified xsi:type="dcterms:W3CDTF">2026-01-15T20:34:43Z</dcterms:modified>
</cp:coreProperties>
</file>